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ZPOCTYPC\rozpočty\akce 2017\EM_2017-145_HZS Kylešovice\Nákladová část 15_9_2021\VV\"/>
    </mc:Choice>
  </mc:AlternateContent>
  <bookViews>
    <workbookView xWindow="0" yWindow="0" windowWidth="14370" windowHeight="1236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2.04 2.0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'2.04 2.04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'2.04 2.04 Pol'!$A$1:$X$41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M12" i="12" l="1"/>
  <c r="G9" i="12"/>
  <c r="I9" i="12"/>
  <c r="K9" i="12"/>
  <c r="O9" i="12"/>
  <c r="Q9" i="12"/>
  <c r="V9" i="12"/>
  <c r="G10" i="12"/>
  <c r="I10" i="12"/>
  <c r="K10" i="12"/>
  <c r="O10" i="12"/>
  <c r="Q10" i="12"/>
  <c r="V10" i="12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V8" i="12" s="1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4" i="12"/>
  <c r="I50" i="1" s="1"/>
  <c r="I24" i="12"/>
  <c r="Q24" i="12"/>
  <c r="M25" i="12"/>
  <c r="M24" i="12" s="1"/>
  <c r="I25" i="12"/>
  <c r="K25" i="12"/>
  <c r="K24" i="12" s="1"/>
  <c r="O25" i="12"/>
  <c r="O24" i="12" s="1"/>
  <c r="Q25" i="12"/>
  <c r="V25" i="12"/>
  <c r="V24" i="12" s="1"/>
  <c r="M28" i="12"/>
  <c r="I28" i="12"/>
  <c r="K28" i="12"/>
  <c r="O28" i="12"/>
  <c r="Q28" i="12"/>
  <c r="V28" i="12"/>
  <c r="V27" i="12" s="1"/>
  <c r="G29" i="12"/>
  <c r="M29" i="12" s="1"/>
  <c r="I29" i="12"/>
  <c r="K29" i="12"/>
  <c r="K27" i="12" s="1"/>
  <c r="O29" i="12"/>
  <c r="Q29" i="12"/>
  <c r="V29" i="12"/>
  <c r="M30" i="12"/>
  <c r="I30" i="12"/>
  <c r="K30" i="12"/>
  <c r="O30" i="12"/>
  <c r="Q30" i="12"/>
  <c r="V30" i="12"/>
  <c r="O32" i="12"/>
  <c r="G33" i="12"/>
  <c r="M33" i="12" s="1"/>
  <c r="I33" i="12"/>
  <c r="I32" i="12" s="1"/>
  <c r="K33" i="12"/>
  <c r="K32" i="12" s="1"/>
  <c r="O33" i="12"/>
  <c r="Q33" i="12"/>
  <c r="Q32" i="12" s="1"/>
  <c r="V33" i="12"/>
  <c r="G34" i="12"/>
  <c r="M34" i="12" s="1"/>
  <c r="I34" i="12"/>
  <c r="K34" i="12"/>
  <c r="O34" i="12"/>
  <c r="Q34" i="12"/>
  <c r="V34" i="12"/>
  <c r="V32" i="12" s="1"/>
  <c r="K35" i="12"/>
  <c r="G36" i="12"/>
  <c r="G35" i="12" s="1"/>
  <c r="I36" i="12"/>
  <c r="K36" i="12"/>
  <c r="O36" i="12"/>
  <c r="O35" i="12" s="1"/>
  <c r="Q36" i="12"/>
  <c r="Q35" i="12" s="1"/>
  <c r="V36" i="12"/>
  <c r="G37" i="12"/>
  <c r="I37" i="12"/>
  <c r="I35" i="12" s="1"/>
  <c r="K37" i="12"/>
  <c r="M37" i="12"/>
  <c r="O37" i="12"/>
  <c r="Q37" i="12"/>
  <c r="V37" i="12"/>
  <c r="V35" i="12" s="1"/>
  <c r="K38" i="12"/>
  <c r="O38" i="12"/>
  <c r="G39" i="12"/>
  <c r="G38" i="12" s="1"/>
  <c r="I39" i="12"/>
  <c r="I38" i="12" s="1"/>
  <c r="K39" i="12"/>
  <c r="O39" i="12"/>
  <c r="Q39" i="12"/>
  <c r="Q38" i="12" s="1"/>
  <c r="V39" i="12"/>
  <c r="V38" i="12" s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M9" i="12" l="1"/>
  <c r="G32" i="12"/>
  <c r="G8" i="12"/>
  <c r="I49" i="1" s="1"/>
  <c r="O8" i="12"/>
  <c r="Q8" i="12"/>
  <c r="K8" i="12"/>
  <c r="I8" i="12"/>
  <c r="O27" i="12"/>
  <c r="G27" i="12"/>
  <c r="I27" i="12"/>
  <c r="Q27" i="12"/>
  <c r="M39" i="12"/>
  <c r="M38" i="12" s="1"/>
  <c r="M36" i="12"/>
  <c r="M35" i="12" s="1"/>
  <c r="M32" i="12"/>
  <c r="M27" i="12"/>
  <c r="M10" i="12"/>
  <c r="M8" i="12" s="1"/>
  <c r="J39" i="1"/>
  <c r="J42" i="1" s="1"/>
  <c r="J40" i="1"/>
  <c r="I51" i="1" l="1"/>
  <c r="I55" i="1" s="1"/>
  <c r="J52" i="1" l="1"/>
  <c r="J50" i="1"/>
  <c r="J49" i="1"/>
  <c r="I16" i="1"/>
  <c r="J53" i="1"/>
  <c r="J51" i="1"/>
  <c r="J54" i="1"/>
  <c r="I21" i="1"/>
  <c r="G26" i="1" l="1"/>
  <c r="G29" i="1"/>
  <c r="G25" i="1"/>
  <c r="J55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Hewlett-Packard Company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<sst xmlns="http://schemas.openxmlformats.org/spreadsheetml/2006/main" count="309" uniqueCount="161">
  <si>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</si>
  <si>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</si>
  <si>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</si>
  <si>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</si>
  <si>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</si>
  <si>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</si>
  <si>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</si>
  <si>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</si>
  <si>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</si>
  <si>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</si>
  <si>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</si>
  <si>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</si>
  <si>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</si>
  <si>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</si>
  <si>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</si>
  <si>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</si>
  <si>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</si>
  <si>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</si>
  <si>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</si>
  <si>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</si>
  <si>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</si>
  <si>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</si>
  <si>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</si>
  <si>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</si>
  <si>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</si>
  <si>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</si>
  <si>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</si>
  <si>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</si>
  <si>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</si>
  <si>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</si>
  <si>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</si>
  <si>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</si>
  <si>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</si>
  <si>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</si>
  <si>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</si>
  <si>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</si>
  <si>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</si>
  <si>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</si>
  <si>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</si>
  <si>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</si>
  <si>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</si>
  <si>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</si>
  <si>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</si>
  <si>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2.04</t>
  </si>
  <si>
    <t>VÝUST</t>
  </si>
  <si>
    <t>Dešťová kanalizace</t>
  </si>
  <si>
    <t>Objekt:</t>
  </si>
  <si>
    <t>Rozpočet:</t>
  </si>
  <si>
    <t>2017/031</t>
  </si>
  <si>
    <t>NOVOSTAVBA HASIČ. ZBROJ, OPAVA KYLEŠ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</si>
  <si>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</si>
  <si>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</si>
  <si>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</si>
  <si>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</si>
  <si>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</si>
  <si>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</si>
  <si>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</si>
  <si>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</si>
  <si>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</si>
  <si>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45</t>
  </si>
  <si>
    <t>Podkladní a vedlejší konstrukce</t>
  </si>
  <si>
    <t>87</t>
  </si>
  <si>
    <t>Potrubí z trub z plastických hmot</t>
  </si>
  <si>
    <t>89</t>
  </si>
  <si>
    <t>Ostatní konstrukce na trubním vedení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</si>
  <si>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</si>
  <si>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</si>
  <si>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</si>
  <si>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</si>
  <si>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</si>
  <si>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</si>
  <si>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</si>
  <si>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</si>
  <si>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</si>
  <si>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</si>
  <si>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</si>
  <si>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</si>
  <si>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</si>
  <si>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</si>
  <si>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</si>
  <si>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</si>
  <si>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</si>
  <si>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</si>
  <si>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</si>
  <si>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</si>
  <si>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</si>
  <si>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</si>
  <si>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</si>
  <si>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</si>
  <si>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</si>
  <si>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</si>
  <si>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</si>
  <si>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</si>
  <si>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</si>
  <si>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</si>
  <si>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</si>
  <si>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Přípl.za lepivost,hloubení rýh 60 cm,hor.3,STROJNĚ</t>
  </si>
  <si>
    <t>m3</t>
  </si>
  <si>
    <t>RTS 20/ I</t>
  </si>
  <si>
    <t>Práce</t>
  </si>
  <si>
    <t>POL1_1</t>
  </si>
  <si>
    <t>Hloubení rýh š.do 200 cm hor.3 do 1000m3,STROJNĚ</t>
  </si>
  <si>
    <t>výkop kanal.potr. : 0,8*1*3</t>
  </si>
  <si>
    <t>VV</t>
  </si>
  <si>
    <t>121101101</t>
  </si>
  <si>
    <t>Sejmutí ornice s přemístěním do 50 m</t>
  </si>
  <si>
    <t>3*2*0,3</t>
  </si>
  <si>
    <t>161101101</t>
  </si>
  <si>
    <t>Svislé přemístění výkopku z hor.1-4 do 2,5 m</t>
  </si>
  <si>
    <t>POL1_0</t>
  </si>
  <si>
    <t>174101101</t>
  </si>
  <si>
    <t>Zásyp jam, rýh, šachet se zhutněním</t>
  </si>
  <si>
    <t>2,4-0,96-0,24</t>
  </si>
  <si>
    <t>175101101</t>
  </si>
  <si>
    <t>Obsyp potrubí bez prohození sypaniny</t>
  </si>
  <si>
    <t>potrubí : 0,8*0,4*3</t>
  </si>
  <si>
    <t>175101109</t>
  </si>
  <si>
    <t>Příplatek za prohození sypaniny pro obsyp potrubí</t>
  </si>
  <si>
    <t>180402111</t>
  </si>
  <si>
    <t>Založení trávníku parkového výsevem v rovině</t>
  </si>
  <si>
    <t>m2</t>
  </si>
  <si>
    <t>181301101</t>
  </si>
  <si>
    <t>Rozprostření ornice, rovina, tl. do 10 cm do 500m2</t>
  </si>
  <si>
    <t>0057246</t>
  </si>
  <si>
    <t>Směs travní standard balení</t>
  </si>
  <si>
    <t>kg</t>
  </si>
  <si>
    <t>SPCM</t>
  </si>
  <si>
    <t>Specifikace</t>
  </si>
  <si>
    <t>POL3_1</t>
  </si>
  <si>
    <t>6*0,03</t>
  </si>
  <si>
    <t>463211121</t>
  </si>
  <si>
    <t>Rovnanina z lomového kamene s vyplněním spár úprava stávající zdi</t>
  </si>
  <si>
    <t>1*0,25</t>
  </si>
  <si>
    <t>451313541</t>
  </si>
  <si>
    <t>Podklad betonový pod dlažbu tl. od 200 do 250 mm</t>
  </si>
  <si>
    <t>451504111</t>
  </si>
  <si>
    <t>Zřízení lože z kameniva pod dlažbu tl. do 100 mm</t>
  </si>
  <si>
    <t>451595111</t>
  </si>
  <si>
    <t>Lože pod potrubí z prohozeného výkopku</t>
  </si>
  <si>
    <t>potrubí : 0,8*0,1*3</t>
  </si>
  <si>
    <t>871353121</t>
  </si>
  <si>
    <t>Montáž trub z plastu, gumový kroužek, DN 200</t>
  </si>
  <si>
    <t>m</t>
  </si>
  <si>
    <t>2861425</t>
  </si>
  <si>
    <t>kus</t>
  </si>
  <si>
    <t>892571111</t>
  </si>
  <si>
    <t>Zkouška těsnosti kanalizace DN 150 - 200</t>
  </si>
  <si>
    <t>894512</t>
  </si>
  <si>
    <t>Žabí klapka DN 200, dodávka, montáž, litinová</t>
  </si>
  <si>
    <t>kpl</t>
  </si>
  <si>
    <t>Vlastní</t>
  </si>
  <si>
    <t>Indiv</t>
  </si>
  <si>
    <t>998276101</t>
  </si>
  <si>
    <t>Přesun hmot pro trubní vedení plastová,otevř.výkop</t>
  </si>
  <si>
    <t>t</t>
  </si>
  <si>
    <t>END</t>
  </si>
  <si>
    <t>132201209</t>
  </si>
  <si>
    <t>Trubka kanalizač.  SN 10 200x6000 mm PP</t>
  </si>
  <si>
    <t>Dešťová kanalizace (parc. č. 1806/1)</t>
  </si>
  <si>
    <t xml:space="preserve">NOVOSTAVBA HASIČ. ZBROJ, OPAVA KYLEŠ </t>
  </si>
  <si>
    <t>132201202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</si>
</sst>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43" xfId="0" applyNumberFormat="1" applyFont="1" applyFill="1" applyBorder="1" applyAlignment="1">
      <alignment vertical="top" shrinkToFit="1"/>
    </xf>
    <xf numFmtId="164" fontId="16" fillId="0" borderId="43" xfId="0" applyNumberFormat="1" applyFont="1" applyFill="1" applyBorder="1" applyAlignment="1">
      <alignment vertical="top" shrinkToFit="1"/>
    </xf>
    <xf numFmtId="164" fontId="16" fillId="0" borderId="40" xfId="0" applyNumberFormat="1" applyFont="1" applyFill="1" applyBorder="1" applyAlignment="1">
      <alignment vertical="top" shrinkToFit="1"/>
    </xf>
    <xf numFmtId="49" fontId="16" fillId="0" borderId="40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4" zoomScaleNormal="100" zoomScaleSheetLayoutView="75" workbookViewId="0">
      <selection activeCell="G27" sqref="G27:I2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4" t="s">
        <v>4</v>
      </c>
      <c r="C1" s="185"/>
      <c r="D1" s="185"/>
      <c r="E1" s="185"/>
      <c r="F1" s="185"/>
      <c r="G1" s="185"/>
      <c r="H1" s="185"/>
      <c r="I1" s="185"/>
      <c r="J1" s="186"/>
    </row>
    <row r="2" spans="1:15" ht="36" customHeight="1" x14ac:dyDescent="0.2">
      <c r="A2" s="2"/>
      <c r="B2" s="77" t="s">
        <v>24</v>
      </c>
      <c r="C2" s="78"/>
      <c r="D2" s="79" t="s">
        <v>48</v>
      </c>
      <c r="E2" s="193" t="s">
        <v>49</v>
      </c>
      <c r="F2" s="194"/>
      <c r="G2" s="194"/>
      <c r="H2" s="194"/>
      <c r="I2" s="194"/>
      <c r="J2" s="195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196" t="s">
        <v>158</v>
      </c>
      <c r="F3" s="197"/>
      <c r="G3" s="197"/>
      <c r="H3" s="197"/>
      <c r="I3" s="197"/>
      <c r="J3" s="198"/>
    </row>
    <row r="4" spans="1:15" ht="23.25" customHeight="1" x14ac:dyDescent="0.2">
      <c r="A4" s="76">
        <v>591</v>
      </c>
      <c r="B4" s="82" t="s">
        <v>47</v>
      </c>
      <c r="C4" s="83"/>
      <c r="D4" s="84" t="s">
        <v>43</v>
      </c>
      <c r="E4" s="206" t="s">
        <v>44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23</v>
      </c>
      <c r="D5" s="211"/>
      <c r="E5" s="212"/>
      <c r="F5" s="212"/>
      <c r="G5" s="212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3"/>
      <c r="E6" s="214"/>
      <c r="F6" s="214"/>
      <c r="G6" s="21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5"/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0"/>
      <c r="E11" s="200"/>
      <c r="F11" s="200"/>
      <c r="G11" s="200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9"/>
      <c r="F15" s="199"/>
      <c r="G15" s="201"/>
      <c r="H15" s="201"/>
      <c r="I15" s="201" t="s">
        <v>31</v>
      </c>
      <c r="J15" s="202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90"/>
      <c r="F16" s="191"/>
      <c r="G16" s="190"/>
      <c r="H16" s="191"/>
      <c r="I16" s="190">
        <f>I55</f>
        <v>0</v>
      </c>
      <c r="J16" s="192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90"/>
      <c r="F17" s="191"/>
      <c r="G17" s="190"/>
      <c r="H17" s="191"/>
      <c r="I17" s="190">
        <v>0</v>
      </c>
      <c r="J17" s="192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90"/>
      <c r="F18" s="191"/>
      <c r="G18" s="190"/>
      <c r="H18" s="191"/>
      <c r="I18" s="190">
        <v>0</v>
      </c>
      <c r="J18" s="192"/>
    </row>
    <row r="19" spans="1:10" ht="23.25" customHeight="1" x14ac:dyDescent="0.2">
      <c r="A19" s="137" t="s">
        <v>67</v>
      </c>
      <c r="B19" s="38" t="s">
        <v>29</v>
      </c>
      <c r="C19" s="62"/>
      <c r="D19" s="63"/>
      <c r="E19" s="190"/>
      <c r="F19" s="191"/>
      <c r="G19" s="190"/>
      <c r="H19" s="191"/>
      <c r="I19" s="190">
        <v>0</v>
      </c>
      <c r="J19" s="192"/>
    </row>
    <row r="20" spans="1:10" ht="23.25" customHeight="1" x14ac:dyDescent="0.2">
      <c r="A20" s="137" t="s">
        <v>68</v>
      </c>
      <c r="B20" s="38" t="s">
        <v>30</v>
      </c>
      <c r="C20" s="62"/>
      <c r="D20" s="63"/>
      <c r="E20" s="190"/>
      <c r="F20" s="191"/>
      <c r="G20" s="190"/>
      <c r="H20" s="191"/>
      <c r="I20" s="190">
        <v>0</v>
      </c>
      <c r="J20" s="192"/>
    </row>
    <row r="21" spans="1:10" ht="23.25" customHeight="1" x14ac:dyDescent="0.2">
      <c r="A21" s="2"/>
      <c r="B21" s="48" t="s">
        <v>31</v>
      </c>
      <c r="C21" s="64"/>
      <c r="D21" s="65"/>
      <c r="E21" s="203"/>
      <c r="F21" s="204"/>
      <c r="G21" s="203"/>
      <c r="H21" s="204"/>
      <c r="I21" s="203">
        <f>SUM(I16:J20)</f>
        <v>0</v>
      </c>
      <c r="J21" s="22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20">
        <v>0</v>
      </c>
      <c r="H23" s="221"/>
      <c r="I23" s="221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8">
        <v>0</v>
      </c>
      <c r="H24" s="219"/>
      <c r="I24" s="21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20">
        <f>PRODUCT(I21*1.21)</f>
        <v>0</v>
      </c>
      <c r="H25" s="221"/>
      <c r="I25" s="221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7">
        <f>PRODUCT(I21/100*21)</f>
        <v>0</v>
      </c>
      <c r="H26" s="188"/>
      <c r="I26" s="188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9">
        <v>0</v>
      </c>
      <c r="H27" s="189"/>
      <c r="I27" s="189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23">
        <v>12571.64</v>
      </c>
      <c r="H28" s="224"/>
      <c r="I28" s="224"/>
      <c r="J28" s="115" t="str">
        <f t="shared" si="0"/>
        <v>CZK</v>
      </c>
    </row>
    <row r="29" spans="1:10" ht="27.75" customHeight="1" thickBot="1" x14ac:dyDescent="0.25">
      <c r="A29" s="2"/>
      <c r="B29" s="111" t="s">
        <v>37</v>
      </c>
      <c r="C29" s="116"/>
      <c r="D29" s="116"/>
      <c r="E29" s="116"/>
      <c r="F29" s="117"/>
      <c r="G29" s="223">
        <f>PRODUCT(I21*1.21)</f>
        <v>0</v>
      </c>
      <c r="H29" s="223"/>
      <c r="I29" s="223"/>
      <c r="J29" s="11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5"/>
      <c r="E34" s="226"/>
      <c r="G34" s="227"/>
      <c r="H34" s="228"/>
      <c r="I34" s="228"/>
      <c r="J34" s="25"/>
    </row>
    <row r="35" spans="1:10" ht="12.75" customHeight="1" x14ac:dyDescent="0.2">
      <c r="A35" s="2"/>
      <c r="B35" s="2"/>
      <c r="D35" s="217" t="s">
        <v>2</v>
      </c>
      <c r="E35" s="21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50</v>
      </c>
      <c r="C39" s="229"/>
      <c r="D39" s="229"/>
      <c r="E39" s="229"/>
      <c r="F39" s="98">
        <v>0</v>
      </c>
      <c r="G39" s="99">
        <v>12571.64</v>
      </c>
      <c r="H39" s="100">
        <v>2640.04</v>
      </c>
      <c r="I39" s="100">
        <v>15211.68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43</v>
      </c>
      <c r="C40" s="230" t="s">
        <v>45</v>
      </c>
      <c r="D40" s="230"/>
      <c r="E40" s="230"/>
      <c r="F40" s="103">
        <v>0</v>
      </c>
      <c r="G40" s="104">
        <v>12571.64</v>
      </c>
      <c r="H40" s="104">
        <v>2640.04</v>
      </c>
      <c r="I40" s="104">
        <v>15211.68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43</v>
      </c>
      <c r="C41" s="229" t="s">
        <v>44</v>
      </c>
      <c r="D41" s="229"/>
      <c r="E41" s="229"/>
      <c r="F41" s="107">
        <v>0</v>
      </c>
      <c r="G41" s="100">
        <v>12571.64</v>
      </c>
      <c r="H41" s="100">
        <v>2640.04</v>
      </c>
      <c r="I41" s="100">
        <v>15211.68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231" t="s">
        <v>51</v>
      </c>
      <c r="C42" s="232"/>
      <c r="D42" s="232"/>
      <c r="E42" s="233"/>
      <c r="F42" s="108">
        <f>SUMIF(A39:A41,"=1",F39:F41)</f>
        <v>0</v>
      </c>
      <c r="G42" s="109">
        <f>SUMIF(A39:A41,"=1",G39:G41)</f>
        <v>12571.64</v>
      </c>
      <c r="H42" s="109">
        <f>SUMIF(A39:A41,"=1",H39:H41)</f>
        <v>2640.04</v>
      </c>
      <c r="I42" s="109">
        <f>SUMIF(A39:A41,"=1",I39:I41)</f>
        <v>15211.68</v>
      </c>
      <c r="J42" s="110">
        <f>SUMIF(A39:A41,"=1",J39:J41)</f>
        <v>100</v>
      </c>
    </row>
    <row r="46" spans="1:10" ht="15.75" x14ac:dyDescent="0.25">
      <c r="B46" s="119" t="s">
        <v>53</v>
      </c>
    </row>
    <row r="48" spans="1:10" ht="25.5" customHeight="1" x14ac:dyDescent="0.2">
      <c r="A48" s="121"/>
      <c r="B48" s="124" t="s">
        <v>18</v>
      </c>
      <c r="C48" s="124" t="s">
        <v>6</v>
      </c>
      <c r="D48" s="125"/>
      <c r="E48" s="125"/>
      <c r="F48" s="126" t="s">
        <v>54</v>
      </c>
      <c r="G48" s="126"/>
      <c r="H48" s="126"/>
      <c r="I48" s="126" t="s">
        <v>31</v>
      </c>
      <c r="J48" s="126" t="s">
        <v>0</v>
      </c>
    </row>
    <row r="49" spans="1:10" ht="36.75" customHeight="1" x14ac:dyDescent="0.2">
      <c r="A49" s="122"/>
      <c r="B49" s="127" t="s">
        <v>55</v>
      </c>
      <c r="C49" s="234" t="s">
        <v>56</v>
      </c>
      <c r="D49" s="235"/>
      <c r="E49" s="235"/>
      <c r="F49" s="135" t="s">
        <v>26</v>
      </c>
      <c r="G49" s="128"/>
      <c r="H49" s="128"/>
      <c r="I49" s="128">
        <f>'2.04 2.04 Pol'!G8</f>
        <v>0</v>
      </c>
      <c r="J49" s="133" t="str">
        <f>IF(I55=0,"",I49/I55*100)</f>
        <v/>
      </c>
    </row>
    <row r="50" spans="1:10" ht="36.75" customHeight="1" x14ac:dyDescent="0.2">
      <c r="A50" s="122"/>
      <c r="B50" s="127" t="s">
        <v>57</v>
      </c>
      <c r="C50" s="234" t="s">
        <v>58</v>
      </c>
      <c r="D50" s="235"/>
      <c r="E50" s="235"/>
      <c r="F50" s="135" t="s">
        <v>26</v>
      </c>
      <c r="G50" s="128"/>
      <c r="H50" s="128"/>
      <c r="I50" s="128">
        <f>'2.04 2.04 Pol'!G24</f>
        <v>0</v>
      </c>
      <c r="J50" s="133" t="str">
        <f>IF(I55=0,"",I50/I55*100)</f>
        <v/>
      </c>
    </row>
    <row r="51" spans="1:10" ht="36.75" customHeight="1" x14ac:dyDescent="0.2">
      <c r="A51" s="122"/>
      <c r="B51" s="127" t="s">
        <v>59</v>
      </c>
      <c r="C51" s="234" t="s">
        <v>60</v>
      </c>
      <c r="D51" s="235"/>
      <c r="E51" s="235"/>
      <c r="F51" s="135" t="s">
        <v>26</v>
      </c>
      <c r="G51" s="128"/>
      <c r="H51" s="128"/>
      <c r="I51" s="128">
        <f>'2.04 2.04 Pol'!G27</f>
        <v>0</v>
      </c>
      <c r="J51" s="133" t="str">
        <f>IF(I55=0,"",I51/I55*100)</f>
        <v/>
      </c>
    </row>
    <row r="52" spans="1:10" ht="36.75" customHeight="1" x14ac:dyDescent="0.2">
      <c r="A52" s="122"/>
      <c r="B52" s="127" t="s">
        <v>61</v>
      </c>
      <c r="C52" s="234" t="s">
        <v>62</v>
      </c>
      <c r="D52" s="235"/>
      <c r="E52" s="235"/>
      <c r="F52" s="135" t="s">
        <v>26</v>
      </c>
      <c r="G52" s="128"/>
      <c r="H52" s="128"/>
      <c r="I52" s="128">
        <f>'2.04 2.04 Pol'!G32</f>
        <v>0</v>
      </c>
      <c r="J52" s="133" t="str">
        <f>IF(I55=0,"",I52/I55*100)</f>
        <v/>
      </c>
    </row>
    <row r="53" spans="1:10" ht="36.75" customHeight="1" x14ac:dyDescent="0.2">
      <c r="A53" s="122"/>
      <c r="B53" s="127" t="s">
        <v>63</v>
      </c>
      <c r="C53" s="234" t="s">
        <v>64</v>
      </c>
      <c r="D53" s="235"/>
      <c r="E53" s="235"/>
      <c r="F53" s="135" t="s">
        <v>26</v>
      </c>
      <c r="G53" s="128"/>
      <c r="H53" s="128"/>
      <c r="I53" s="128">
        <f>'2.04 2.04 Pol'!G35</f>
        <v>0</v>
      </c>
      <c r="J53" s="133" t="str">
        <f>IF(I55=0,"",I53/I55*100)</f>
        <v/>
      </c>
    </row>
    <row r="54" spans="1:10" ht="36.75" customHeight="1" x14ac:dyDescent="0.2">
      <c r="A54" s="122"/>
      <c r="B54" s="127" t="s">
        <v>65</v>
      </c>
      <c r="C54" s="234" t="s">
        <v>66</v>
      </c>
      <c r="D54" s="235"/>
      <c r="E54" s="235"/>
      <c r="F54" s="135" t="s">
        <v>26</v>
      </c>
      <c r="G54" s="128"/>
      <c r="H54" s="128"/>
      <c r="I54" s="128">
        <f>'2.04 2.04 Pol'!G38</f>
        <v>0</v>
      </c>
      <c r="J54" s="133" t="str">
        <f>IF(I55=0,"",I54/I55*100)</f>
        <v/>
      </c>
    </row>
    <row r="55" spans="1:10" ht="25.5" customHeight="1" x14ac:dyDescent="0.2">
      <c r="A55" s="123"/>
      <c r="B55" s="129" t="s">
        <v>1</v>
      </c>
      <c r="C55" s="130"/>
      <c r="D55" s="131"/>
      <c r="E55" s="131"/>
      <c r="F55" s="136"/>
      <c r="G55" s="132"/>
      <c r="H55" s="132"/>
      <c r="I55" s="132">
        <f>SUM(I49:I54)</f>
        <v>0</v>
      </c>
      <c r="J55" s="134">
        <f>SUM(J49:J54)</f>
        <v>0</v>
      </c>
    </row>
    <row r="56" spans="1:10" x14ac:dyDescent="0.2">
      <c r="F56" s="85"/>
      <c r="G56" s="85"/>
      <c r="H56" s="85"/>
      <c r="I56" s="85"/>
      <c r="J56" s="86"/>
    </row>
    <row r="57" spans="1:10" x14ac:dyDescent="0.2">
      <c r="F57" s="85"/>
      <c r="G57" s="85"/>
      <c r="H57" s="85"/>
      <c r="I57" s="85"/>
      <c r="J57" s="86"/>
    </row>
    <row r="58" spans="1:10" x14ac:dyDescent="0.2">
      <c r="F58" s="85"/>
      <c r="G58" s="85"/>
      <c r="H58" s="85"/>
      <c r="I58" s="85"/>
      <c r="J58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8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9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10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G13" sqref="G13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69</v>
      </c>
    </row>
    <row r="2" spans="1:60" ht="24.95" customHeight="1" x14ac:dyDescent="0.2">
      <c r="A2" s="138" t="s">
        <v>8</v>
      </c>
      <c r="B2" s="49" t="s">
        <v>48</v>
      </c>
      <c r="C2" s="241" t="s">
        <v>159</v>
      </c>
      <c r="D2" s="242"/>
      <c r="E2" s="242"/>
      <c r="F2" s="242"/>
      <c r="G2" s="243"/>
      <c r="AG2" t="s">
        <v>70</v>
      </c>
    </row>
    <row r="3" spans="1:60" ht="24.95" customHeight="1" x14ac:dyDescent="0.2">
      <c r="A3" s="138" t="s">
        <v>9</v>
      </c>
      <c r="B3" s="49" t="s">
        <v>43</v>
      </c>
      <c r="C3" s="241" t="s">
        <v>158</v>
      </c>
      <c r="D3" s="242"/>
      <c r="E3" s="242"/>
      <c r="F3" s="242"/>
      <c r="G3" s="243"/>
      <c r="AC3" s="120" t="s">
        <v>70</v>
      </c>
      <c r="AG3" t="s">
        <v>71</v>
      </c>
    </row>
    <row r="4" spans="1:60" ht="24.95" customHeight="1" x14ac:dyDescent="0.2">
      <c r="A4" s="139" t="s">
        <v>10</v>
      </c>
      <c r="B4" s="140" t="s">
        <v>43</v>
      </c>
      <c r="C4" s="244" t="s">
        <v>44</v>
      </c>
      <c r="D4" s="245"/>
      <c r="E4" s="245"/>
      <c r="F4" s="245"/>
      <c r="G4" s="246"/>
      <c r="AG4" t="s">
        <v>72</v>
      </c>
    </row>
    <row r="5" spans="1:60" x14ac:dyDescent="0.2">
      <c r="D5" s="10"/>
    </row>
    <row r="6" spans="1:60" ht="38.25" x14ac:dyDescent="0.2">
      <c r="A6" s="142" t="s">
        <v>73</v>
      </c>
      <c r="B6" s="144" t="s">
        <v>74</v>
      </c>
      <c r="C6" s="144" t="s">
        <v>75</v>
      </c>
      <c r="D6" s="143" t="s">
        <v>76</v>
      </c>
      <c r="E6" s="142" t="s">
        <v>77</v>
      </c>
      <c r="F6" s="141" t="s">
        <v>78</v>
      </c>
      <c r="G6" s="142" t="s">
        <v>31</v>
      </c>
      <c r="H6" s="145" t="s">
        <v>32</v>
      </c>
      <c r="I6" s="145" t="s">
        <v>79</v>
      </c>
      <c r="J6" s="145" t="s">
        <v>33</v>
      </c>
      <c r="K6" s="145" t="s">
        <v>80</v>
      </c>
      <c r="L6" s="145" t="s">
        <v>81</v>
      </c>
      <c r="M6" s="145" t="s">
        <v>82</v>
      </c>
      <c r="N6" s="145" t="s">
        <v>83</v>
      </c>
      <c r="O6" s="145" t="s">
        <v>84</v>
      </c>
      <c r="P6" s="145" t="s">
        <v>85</v>
      </c>
      <c r="Q6" s="145" t="s">
        <v>86</v>
      </c>
      <c r="R6" s="145" t="s">
        <v>87</v>
      </c>
      <c r="S6" s="145" t="s">
        <v>88</v>
      </c>
      <c r="T6" s="145" t="s">
        <v>89</v>
      </c>
      <c r="U6" s="145" t="s">
        <v>90</v>
      </c>
      <c r="V6" s="145" t="s">
        <v>91</v>
      </c>
      <c r="W6" s="145" t="s">
        <v>92</v>
      </c>
      <c r="X6" s="145" t="s">
        <v>93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5" t="s">
        <v>94</v>
      </c>
      <c r="B8" s="156" t="s">
        <v>55</v>
      </c>
      <c r="C8" s="173" t="s">
        <v>56</v>
      </c>
      <c r="D8" s="157"/>
      <c r="E8" s="158"/>
      <c r="F8" s="159"/>
      <c r="G8" s="159">
        <f>SUMIF(AG9:AG23,"&lt;&gt;NOR",G9:G23)</f>
        <v>0</v>
      </c>
      <c r="H8" s="159"/>
      <c r="I8" s="159">
        <f>SUM(I9:I23)</f>
        <v>26.909999999999997</v>
      </c>
      <c r="J8" s="159"/>
      <c r="K8" s="159">
        <f>SUM(K9:K23)</f>
        <v>2604.48</v>
      </c>
      <c r="L8" s="159"/>
      <c r="M8" s="159">
        <f>SUM(M9:M23)</f>
        <v>0</v>
      </c>
      <c r="N8" s="159"/>
      <c r="O8" s="159">
        <f>SUM(O9:O23)</f>
        <v>0</v>
      </c>
      <c r="P8" s="159"/>
      <c r="Q8" s="160">
        <f>SUM(Q9:Q23)</f>
        <v>0</v>
      </c>
      <c r="R8" s="154"/>
      <c r="S8" s="154"/>
      <c r="T8" s="154"/>
      <c r="U8" s="154"/>
      <c r="V8" s="154">
        <f>SUM(V9:V23)</f>
        <v>1.3199999999999998</v>
      </c>
      <c r="W8" s="154"/>
      <c r="X8" s="154"/>
      <c r="AG8" t="s">
        <v>95</v>
      </c>
    </row>
    <row r="9" spans="1:60" outlineLevel="1" x14ac:dyDescent="0.2">
      <c r="A9" s="167">
        <v>1</v>
      </c>
      <c r="B9" s="168" t="s">
        <v>156</v>
      </c>
      <c r="C9" s="174" t="s">
        <v>96</v>
      </c>
      <c r="D9" s="169" t="s">
        <v>97</v>
      </c>
      <c r="E9" s="170">
        <v>2.4</v>
      </c>
      <c r="F9" s="179"/>
      <c r="G9" s="171">
        <f>ROUND(E9*F9,2)</f>
        <v>0</v>
      </c>
      <c r="H9" s="171">
        <v>0</v>
      </c>
      <c r="I9" s="171">
        <f>ROUND(E9*H9,2)</f>
        <v>0</v>
      </c>
      <c r="J9" s="171">
        <v>170.5</v>
      </c>
      <c r="K9" s="171">
        <f>ROUND(E9*J9,2)</f>
        <v>409.2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2">
        <f>ROUND(E9*P9,2)</f>
        <v>0</v>
      </c>
      <c r="R9" s="151"/>
      <c r="S9" s="151" t="s">
        <v>98</v>
      </c>
      <c r="T9" s="151" t="s">
        <v>98</v>
      </c>
      <c r="U9" s="151">
        <v>0.38979999999999998</v>
      </c>
      <c r="V9" s="151">
        <f>ROUND(E9*U9,2)</f>
        <v>0.94</v>
      </c>
      <c r="W9" s="151"/>
      <c r="X9" s="151" t="s">
        <v>99</v>
      </c>
      <c r="Y9" s="146"/>
      <c r="Z9" s="146"/>
      <c r="AA9" s="146"/>
      <c r="AB9" s="146"/>
      <c r="AC9" s="146"/>
      <c r="AD9" s="146"/>
      <c r="AE9" s="146"/>
      <c r="AF9" s="146"/>
      <c r="AG9" s="146" t="s">
        <v>100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2.5" outlineLevel="1" x14ac:dyDescent="0.2">
      <c r="A10" s="161">
        <v>2</v>
      </c>
      <c r="B10" s="182" t="s">
        <v>160</v>
      </c>
      <c r="C10" s="175" t="s">
        <v>101</v>
      </c>
      <c r="D10" s="163" t="s">
        <v>97</v>
      </c>
      <c r="E10" s="164">
        <v>2.4</v>
      </c>
      <c r="F10" s="165"/>
      <c r="G10" s="165">
        <f>ROUND(E10*F10,2)</f>
        <v>0</v>
      </c>
      <c r="H10" s="165">
        <v>0</v>
      </c>
      <c r="I10" s="165">
        <f>ROUND(E10*H10,2)</f>
        <v>0</v>
      </c>
      <c r="J10" s="165">
        <v>161.5</v>
      </c>
      <c r="K10" s="165">
        <f>ROUND(E10*J10,2)</f>
        <v>387.6</v>
      </c>
      <c r="L10" s="165">
        <v>21</v>
      </c>
      <c r="M10" s="165">
        <f>G10*(1+L10/100)</f>
        <v>0</v>
      </c>
      <c r="N10" s="165">
        <v>0</v>
      </c>
      <c r="O10" s="165">
        <f>ROUND(E10*N10,2)</f>
        <v>0</v>
      </c>
      <c r="P10" s="165">
        <v>0</v>
      </c>
      <c r="Q10" s="166">
        <f>ROUND(E10*P10,2)</f>
        <v>0</v>
      </c>
      <c r="R10" s="151"/>
      <c r="S10" s="151" t="s">
        <v>98</v>
      </c>
      <c r="T10" s="151" t="s">
        <v>98</v>
      </c>
      <c r="U10" s="151">
        <v>0.16</v>
      </c>
      <c r="V10" s="151">
        <f>ROUND(E10*U10,2)</f>
        <v>0.38</v>
      </c>
      <c r="W10" s="151"/>
      <c r="X10" s="151" t="s">
        <v>99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100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49"/>
      <c r="B11" s="150"/>
      <c r="C11" s="176" t="s">
        <v>102</v>
      </c>
      <c r="D11" s="152"/>
      <c r="E11" s="153">
        <v>2.4</v>
      </c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46"/>
      <c r="Z11" s="146"/>
      <c r="AA11" s="146"/>
      <c r="AB11" s="146"/>
      <c r="AC11" s="146"/>
      <c r="AD11" s="146"/>
      <c r="AE11" s="146"/>
      <c r="AF11" s="146"/>
      <c r="AG11" s="146" t="s">
        <v>103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61">
        <v>3</v>
      </c>
      <c r="B12" s="162" t="s">
        <v>104</v>
      </c>
      <c r="C12" s="175" t="s">
        <v>105</v>
      </c>
      <c r="D12" s="163" t="s">
        <v>97</v>
      </c>
      <c r="E12" s="164">
        <v>1.8</v>
      </c>
      <c r="F12" s="165">
        <v>66</v>
      </c>
      <c r="G12" s="165">
        <v>0</v>
      </c>
      <c r="H12" s="165">
        <v>0</v>
      </c>
      <c r="I12" s="165">
        <f>ROUND(E12*H12,2)</f>
        <v>0</v>
      </c>
      <c r="J12" s="165">
        <v>75.8</v>
      </c>
      <c r="K12" s="165">
        <f>ROUND(E12*J12,2)</f>
        <v>136.44</v>
      </c>
      <c r="L12" s="165">
        <v>21</v>
      </c>
      <c r="M12" s="165">
        <f>G12*(1+L12/100)</f>
        <v>0</v>
      </c>
      <c r="N12" s="165">
        <v>0</v>
      </c>
      <c r="O12" s="165">
        <f>ROUND(E12*N12,2)</f>
        <v>0</v>
      </c>
      <c r="P12" s="165">
        <v>0</v>
      </c>
      <c r="Q12" s="166">
        <f>ROUND(E12*P12,2)</f>
        <v>0</v>
      </c>
      <c r="R12" s="151"/>
      <c r="S12" s="151" t="s">
        <v>98</v>
      </c>
      <c r="T12" s="151" t="s">
        <v>98</v>
      </c>
      <c r="U12" s="151">
        <v>0</v>
      </c>
      <c r="V12" s="151">
        <f>ROUND(E12*U12,2)</f>
        <v>0</v>
      </c>
      <c r="W12" s="151"/>
      <c r="X12" s="151" t="s">
        <v>99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100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9"/>
      <c r="B13" s="150"/>
      <c r="C13" s="176" t="s">
        <v>106</v>
      </c>
      <c r="D13" s="152"/>
      <c r="E13" s="153">
        <v>1.8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46"/>
      <c r="Z13" s="146"/>
      <c r="AA13" s="146"/>
      <c r="AB13" s="146"/>
      <c r="AC13" s="146"/>
      <c r="AD13" s="146"/>
      <c r="AE13" s="146"/>
      <c r="AF13" s="146"/>
      <c r="AG13" s="146" t="s">
        <v>103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7">
        <v>4</v>
      </c>
      <c r="B14" s="168" t="s">
        <v>107</v>
      </c>
      <c r="C14" s="174" t="s">
        <v>108</v>
      </c>
      <c r="D14" s="169" t="s">
        <v>97</v>
      </c>
      <c r="E14" s="180">
        <v>1.56</v>
      </c>
      <c r="F14" s="171">
        <v>0</v>
      </c>
      <c r="G14" s="171">
        <f>ROUND(E14*F14,2)</f>
        <v>0</v>
      </c>
      <c r="H14" s="171">
        <v>0</v>
      </c>
      <c r="I14" s="171">
        <f>ROUND(E14*H14,2)</f>
        <v>0</v>
      </c>
      <c r="J14" s="171">
        <v>128</v>
      </c>
      <c r="K14" s="171">
        <f>ROUND(E14*J14,2)</f>
        <v>199.68</v>
      </c>
      <c r="L14" s="171">
        <v>21</v>
      </c>
      <c r="M14" s="171">
        <f>G14*(1+L14/100)</f>
        <v>0</v>
      </c>
      <c r="N14" s="171">
        <v>0</v>
      </c>
      <c r="O14" s="171">
        <f>ROUND(E14*N14,2)</f>
        <v>0</v>
      </c>
      <c r="P14" s="171">
        <v>0</v>
      </c>
      <c r="Q14" s="172">
        <f>ROUND(E14*P14,2)</f>
        <v>0</v>
      </c>
      <c r="R14" s="151"/>
      <c r="S14" s="151" t="s">
        <v>98</v>
      </c>
      <c r="T14" s="151" t="s">
        <v>98</v>
      </c>
      <c r="U14" s="151">
        <v>0</v>
      </c>
      <c r="V14" s="151">
        <f>ROUND(E14*U14,2)</f>
        <v>0</v>
      </c>
      <c r="W14" s="151"/>
      <c r="X14" s="151" t="s">
        <v>99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109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61">
        <v>5</v>
      </c>
      <c r="B15" s="162" t="s">
        <v>110</v>
      </c>
      <c r="C15" s="175" t="s">
        <v>111</v>
      </c>
      <c r="D15" s="163" t="s">
        <v>97</v>
      </c>
      <c r="E15" s="164">
        <v>1.2</v>
      </c>
      <c r="F15" s="165">
        <v>0</v>
      </c>
      <c r="G15" s="165">
        <f>ROUND(E15*F15,2)</f>
        <v>0</v>
      </c>
      <c r="H15" s="165">
        <v>0</v>
      </c>
      <c r="I15" s="165">
        <f>ROUND(E15*H15,2)</f>
        <v>0</v>
      </c>
      <c r="J15" s="165">
        <v>124</v>
      </c>
      <c r="K15" s="165">
        <f>ROUND(E15*J15,2)</f>
        <v>148.80000000000001</v>
      </c>
      <c r="L15" s="165">
        <v>21</v>
      </c>
      <c r="M15" s="165">
        <f>G15*(1+L15/100)</f>
        <v>0</v>
      </c>
      <c r="N15" s="165">
        <v>0</v>
      </c>
      <c r="O15" s="165">
        <f>ROUND(E15*N15,2)</f>
        <v>0</v>
      </c>
      <c r="P15" s="165">
        <v>0</v>
      </c>
      <c r="Q15" s="166">
        <f>ROUND(E15*P15,2)</f>
        <v>0</v>
      </c>
      <c r="R15" s="151"/>
      <c r="S15" s="151" t="s">
        <v>98</v>
      </c>
      <c r="T15" s="151" t="s">
        <v>98</v>
      </c>
      <c r="U15" s="151">
        <v>0</v>
      </c>
      <c r="V15" s="151">
        <f>ROUND(E15*U15,2)</f>
        <v>0</v>
      </c>
      <c r="W15" s="151"/>
      <c r="X15" s="151" t="s">
        <v>99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100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49"/>
      <c r="B16" s="150"/>
      <c r="C16" s="176" t="s">
        <v>112</v>
      </c>
      <c r="D16" s="152"/>
      <c r="E16" s="153">
        <v>1.2</v>
      </c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46"/>
      <c r="Z16" s="146"/>
      <c r="AA16" s="146"/>
      <c r="AB16" s="146"/>
      <c r="AC16" s="146"/>
      <c r="AD16" s="146"/>
      <c r="AE16" s="146"/>
      <c r="AF16" s="146"/>
      <c r="AG16" s="146" t="s">
        <v>103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61">
        <v>6</v>
      </c>
      <c r="B17" s="162" t="s">
        <v>113</v>
      </c>
      <c r="C17" s="175" t="s">
        <v>114</v>
      </c>
      <c r="D17" s="163" t="s">
        <v>97</v>
      </c>
      <c r="E17" s="164">
        <v>0.96</v>
      </c>
      <c r="F17" s="165">
        <v>0</v>
      </c>
      <c r="G17" s="165">
        <f>ROUND(E17*F17,2)</f>
        <v>0</v>
      </c>
      <c r="H17" s="165">
        <v>0</v>
      </c>
      <c r="I17" s="165">
        <f>ROUND(E17*H17,2)</f>
        <v>0</v>
      </c>
      <c r="J17" s="165">
        <v>588</v>
      </c>
      <c r="K17" s="165">
        <f>ROUND(E17*J17,2)</f>
        <v>564.48</v>
      </c>
      <c r="L17" s="165">
        <v>21</v>
      </c>
      <c r="M17" s="165">
        <f>G17*(1+L17/100)</f>
        <v>0</v>
      </c>
      <c r="N17" s="165">
        <v>0</v>
      </c>
      <c r="O17" s="165">
        <f>ROUND(E17*N17,2)</f>
        <v>0</v>
      </c>
      <c r="P17" s="165">
        <v>0</v>
      </c>
      <c r="Q17" s="166">
        <f>ROUND(E17*P17,2)</f>
        <v>0</v>
      </c>
      <c r="R17" s="151"/>
      <c r="S17" s="151" t="s">
        <v>98</v>
      </c>
      <c r="T17" s="151" t="s">
        <v>98</v>
      </c>
      <c r="U17" s="151">
        <v>0</v>
      </c>
      <c r="V17" s="151">
        <f>ROUND(E17*U17,2)</f>
        <v>0</v>
      </c>
      <c r="W17" s="151"/>
      <c r="X17" s="151" t="s">
        <v>99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100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49"/>
      <c r="B18" s="150"/>
      <c r="C18" s="176" t="s">
        <v>115</v>
      </c>
      <c r="D18" s="152"/>
      <c r="E18" s="153">
        <v>0.96</v>
      </c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46"/>
      <c r="Z18" s="146"/>
      <c r="AA18" s="146"/>
      <c r="AB18" s="146"/>
      <c r="AC18" s="146"/>
      <c r="AD18" s="146"/>
      <c r="AE18" s="146"/>
      <c r="AF18" s="146"/>
      <c r="AG18" s="146" t="s">
        <v>103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67">
        <v>7</v>
      </c>
      <c r="B19" s="168" t="s">
        <v>116</v>
      </c>
      <c r="C19" s="174" t="s">
        <v>117</v>
      </c>
      <c r="D19" s="169" t="s">
        <v>97</v>
      </c>
      <c r="E19" s="170">
        <v>0.96</v>
      </c>
      <c r="F19" s="171">
        <v>0</v>
      </c>
      <c r="G19" s="171">
        <f>ROUND(E19*F19,2)</f>
        <v>0</v>
      </c>
      <c r="H19" s="171">
        <v>0</v>
      </c>
      <c r="I19" s="171">
        <f>ROUND(E19*H19,2)</f>
        <v>0</v>
      </c>
      <c r="J19" s="171">
        <v>348.5</v>
      </c>
      <c r="K19" s="171">
        <f>ROUND(E19*J19,2)</f>
        <v>334.56</v>
      </c>
      <c r="L19" s="171">
        <v>21</v>
      </c>
      <c r="M19" s="171">
        <f>G19*(1+L19/100)</f>
        <v>0</v>
      </c>
      <c r="N19" s="171">
        <v>0</v>
      </c>
      <c r="O19" s="171">
        <f>ROUND(E19*N19,2)</f>
        <v>0</v>
      </c>
      <c r="P19" s="171">
        <v>0</v>
      </c>
      <c r="Q19" s="172">
        <f>ROUND(E19*P19,2)</f>
        <v>0</v>
      </c>
      <c r="R19" s="151"/>
      <c r="S19" s="151" t="s">
        <v>98</v>
      </c>
      <c r="T19" s="151" t="s">
        <v>98</v>
      </c>
      <c r="U19" s="151">
        <v>0</v>
      </c>
      <c r="V19" s="151">
        <f>ROUND(E19*U19,2)</f>
        <v>0</v>
      </c>
      <c r="W19" s="151"/>
      <c r="X19" s="151" t="s">
        <v>99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100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67">
        <v>8</v>
      </c>
      <c r="B20" s="168" t="s">
        <v>118</v>
      </c>
      <c r="C20" s="174" t="s">
        <v>119</v>
      </c>
      <c r="D20" s="169" t="s">
        <v>120</v>
      </c>
      <c r="E20" s="170">
        <v>6</v>
      </c>
      <c r="F20" s="171">
        <v>0</v>
      </c>
      <c r="G20" s="171">
        <f>ROUND(E20*F20,2)</f>
        <v>0</v>
      </c>
      <c r="H20" s="171">
        <v>1.68</v>
      </c>
      <c r="I20" s="171">
        <f>ROUND(E20*H20,2)</f>
        <v>10.08</v>
      </c>
      <c r="J20" s="171">
        <v>22.42</v>
      </c>
      <c r="K20" s="171">
        <f>ROUND(E20*J20,2)</f>
        <v>134.52000000000001</v>
      </c>
      <c r="L20" s="171">
        <v>21</v>
      </c>
      <c r="M20" s="171">
        <f>G20*(1+L20/100)</f>
        <v>0</v>
      </c>
      <c r="N20" s="171">
        <v>0</v>
      </c>
      <c r="O20" s="171">
        <f>ROUND(E20*N20,2)</f>
        <v>0</v>
      </c>
      <c r="P20" s="171">
        <v>0</v>
      </c>
      <c r="Q20" s="172">
        <f>ROUND(E20*P20,2)</f>
        <v>0</v>
      </c>
      <c r="R20" s="151"/>
      <c r="S20" s="151" t="s">
        <v>98</v>
      </c>
      <c r="T20" s="151" t="s">
        <v>98</v>
      </c>
      <c r="U20" s="151">
        <v>0</v>
      </c>
      <c r="V20" s="151">
        <f>ROUND(E20*U20,2)</f>
        <v>0</v>
      </c>
      <c r="W20" s="151"/>
      <c r="X20" s="151" t="s">
        <v>99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100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67">
        <v>9</v>
      </c>
      <c r="B21" s="168" t="s">
        <v>121</v>
      </c>
      <c r="C21" s="174" t="s">
        <v>122</v>
      </c>
      <c r="D21" s="169" t="s">
        <v>120</v>
      </c>
      <c r="E21" s="170">
        <v>6</v>
      </c>
      <c r="F21" s="171">
        <v>0</v>
      </c>
      <c r="G21" s="171">
        <f>ROUND(E21*F21,2)</f>
        <v>0</v>
      </c>
      <c r="H21" s="171">
        <v>0</v>
      </c>
      <c r="I21" s="171">
        <f>ROUND(E21*H21,2)</f>
        <v>0</v>
      </c>
      <c r="J21" s="171">
        <v>48.2</v>
      </c>
      <c r="K21" s="171">
        <f>ROUND(E21*J21,2)</f>
        <v>289.2</v>
      </c>
      <c r="L21" s="171">
        <v>21</v>
      </c>
      <c r="M21" s="171">
        <f>G21*(1+L21/100)</f>
        <v>0</v>
      </c>
      <c r="N21" s="171">
        <v>0</v>
      </c>
      <c r="O21" s="171">
        <f>ROUND(E21*N21,2)</f>
        <v>0</v>
      </c>
      <c r="P21" s="171">
        <v>0</v>
      </c>
      <c r="Q21" s="172">
        <f>ROUND(E21*P21,2)</f>
        <v>0</v>
      </c>
      <c r="R21" s="151"/>
      <c r="S21" s="151" t="s">
        <v>98</v>
      </c>
      <c r="T21" s="151" t="s">
        <v>98</v>
      </c>
      <c r="U21" s="151">
        <v>0</v>
      </c>
      <c r="V21" s="151">
        <f>ROUND(E21*U21,2)</f>
        <v>0</v>
      </c>
      <c r="W21" s="151"/>
      <c r="X21" s="151" t="s">
        <v>99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100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61">
        <v>10</v>
      </c>
      <c r="B22" s="162" t="s">
        <v>123</v>
      </c>
      <c r="C22" s="175" t="s">
        <v>124</v>
      </c>
      <c r="D22" s="163" t="s">
        <v>125</v>
      </c>
      <c r="E22" s="164">
        <v>0.18</v>
      </c>
      <c r="F22" s="165">
        <v>0</v>
      </c>
      <c r="G22" s="165">
        <f>ROUND(E22*F22,2)</f>
        <v>0</v>
      </c>
      <c r="H22" s="165">
        <v>93.5</v>
      </c>
      <c r="I22" s="165">
        <f>ROUND(E22*H22,2)</f>
        <v>16.829999999999998</v>
      </c>
      <c r="J22" s="165">
        <v>0</v>
      </c>
      <c r="K22" s="165">
        <f>ROUND(E22*J22,2)</f>
        <v>0</v>
      </c>
      <c r="L22" s="165">
        <v>21</v>
      </c>
      <c r="M22" s="165">
        <f>G22*(1+L22/100)</f>
        <v>0</v>
      </c>
      <c r="N22" s="165">
        <v>1E-3</v>
      </c>
      <c r="O22" s="165">
        <f>ROUND(E22*N22,2)</f>
        <v>0</v>
      </c>
      <c r="P22" s="165">
        <v>0</v>
      </c>
      <c r="Q22" s="166">
        <f>ROUND(E22*P22,2)</f>
        <v>0</v>
      </c>
      <c r="R22" s="151" t="s">
        <v>126</v>
      </c>
      <c r="S22" s="151" t="s">
        <v>98</v>
      </c>
      <c r="T22" s="151" t="s">
        <v>98</v>
      </c>
      <c r="U22" s="151">
        <v>0</v>
      </c>
      <c r="V22" s="151">
        <f>ROUND(E22*U22,2)</f>
        <v>0</v>
      </c>
      <c r="W22" s="151"/>
      <c r="X22" s="151" t="s">
        <v>127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128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49"/>
      <c r="B23" s="150"/>
      <c r="C23" s="176" t="s">
        <v>129</v>
      </c>
      <c r="D23" s="152"/>
      <c r="E23" s="153">
        <v>0.18</v>
      </c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46"/>
      <c r="Z23" s="146"/>
      <c r="AA23" s="146"/>
      <c r="AB23" s="146"/>
      <c r="AC23" s="146"/>
      <c r="AD23" s="146"/>
      <c r="AE23" s="146"/>
      <c r="AF23" s="146"/>
      <c r="AG23" s="146" t="s">
        <v>103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x14ac:dyDescent="0.2">
      <c r="A24" s="155" t="s">
        <v>94</v>
      </c>
      <c r="B24" s="156" t="s">
        <v>57</v>
      </c>
      <c r="C24" s="173" t="s">
        <v>58</v>
      </c>
      <c r="D24" s="157"/>
      <c r="E24" s="158"/>
      <c r="F24" s="159"/>
      <c r="G24" s="159">
        <f>SUMIF(AG25:AG26,"&lt;&gt;NOR",G25:G26)</f>
        <v>0</v>
      </c>
      <c r="H24" s="159"/>
      <c r="I24" s="159">
        <f>SUM(I25:I26)</f>
        <v>222.27</v>
      </c>
      <c r="J24" s="159"/>
      <c r="K24" s="159">
        <f>SUM(K25:K26)</f>
        <v>188.49</v>
      </c>
      <c r="L24" s="159"/>
      <c r="M24" s="159">
        <f>SUM(M25:M26)</f>
        <v>0</v>
      </c>
      <c r="N24" s="159"/>
      <c r="O24" s="159">
        <f>SUM(O25:O26)</f>
        <v>0.56999999999999995</v>
      </c>
      <c r="P24" s="159"/>
      <c r="Q24" s="160">
        <f>SUM(Q25:Q26)</f>
        <v>0</v>
      </c>
      <c r="R24" s="154"/>
      <c r="S24" s="154"/>
      <c r="T24" s="154"/>
      <c r="U24" s="154"/>
      <c r="V24" s="154">
        <f>SUM(V25:V26)</f>
        <v>0</v>
      </c>
      <c r="W24" s="154"/>
      <c r="X24" s="154"/>
      <c r="AG24" t="s">
        <v>95</v>
      </c>
    </row>
    <row r="25" spans="1:60" ht="22.5" outlineLevel="1" x14ac:dyDescent="0.2">
      <c r="A25" s="161">
        <v>11</v>
      </c>
      <c r="B25" s="162" t="s">
        <v>130</v>
      </c>
      <c r="C25" s="175" t="s">
        <v>131</v>
      </c>
      <c r="D25" s="163" t="s">
        <v>97</v>
      </c>
      <c r="E25" s="164">
        <v>0.25</v>
      </c>
      <c r="F25" s="165">
        <v>0</v>
      </c>
      <c r="G25" s="165">
        <v>0</v>
      </c>
      <c r="H25" s="165">
        <v>889.06</v>
      </c>
      <c r="I25" s="165">
        <f>ROUND(E25*H25,2)</f>
        <v>222.27</v>
      </c>
      <c r="J25" s="165">
        <v>753.94</v>
      </c>
      <c r="K25" s="165">
        <f>ROUND(E25*J25,2)</f>
        <v>188.49</v>
      </c>
      <c r="L25" s="165">
        <v>21</v>
      </c>
      <c r="M25" s="165">
        <f>G25*(1+L25/100)</f>
        <v>0</v>
      </c>
      <c r="N25" s="165">
        <v>2.2654999999999998</v>
      </c>
      <c r="O25" s="165">
        <f>ROUND(E25*N25,2)</f>
        <v>0.56999999999999995</v>
      </c>
      <c r="P25" s="165">
        <v>0</v>
      </c>
      <c r="Q25" s="166">
        <f>ROUND(E25*P25,2)</f>
        <v>0</v>
      </c>
      <c r="R25" s="151"/>
      <c r="S25" s="151" t="s">
        <v>98</v>
      </c>
      <c r="T25" s="151" t="s">
        <v>98</v>
      </c>
      <c r="U25" s="151">
        <v>0</v>
      </c>
      <c r="V25" s="151">
        <f>ROUND(E25*U25,2)</f>
        <v>0</v>
      </c>
      <c r="W25" s="151"/>
      <c r="X25" s="151" t="s">
        <v>99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100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49"/>
      <c r="B26" s="150"/>
      <c r="C26" s="176" t="s">
        <v>132</v>
      </c>
      <c r="D26" s="152"/>
      <c r="E26" s="153">
        <v>0.25</v>
      </c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46"/>
      <c r="Z26" s="146"/>
      <c r="AA26" s="146"/>
      <c r="AB26" s="146"/>
      <c r="AC26" s="146"/>
      <c r="AD26" s="146"/>
      <c r="AE26" s="146"/>
      <c r="AF26" s="146"/>
      <c r="AG26" s="146" t="s">
        <v>103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x14ac:dyDescent="0.2">
      <c r="A27" s="155" t="s">
        <v>94</v>
      </c>
      <c r="B27" s="156" t="s">
        <v>59</v>
      </c>
      <c r="C27" s="173" t="s">
        <v>60</v>
      </c>
      <c r="D27" s="157"/>
      <c r="E27" s="158"/>
      <c r="F27" s="159"/>
      <c r="G27" s="159">
        <f>SUMIF(AG28:AG31,"&lt;&gt;NOR",G28:G31)</f>
        <v>0</v>
      </c>
      <c r="H27" s="159"/>
      <c r="I27" s="159">
        <f>SUM(I28:I31)</f>
        <v>675.88</v>
      </c>
      <c r="J27" s="159"/>
      <c r="K27" s="159">
        <f>SUM(K28:K31)</f>
        <v>444.92</v>
      </c>
      <c r="L27" s="159"/>
      <c r="M27" s="159">
        <f>SUM(M28:M31)</f>
        <v>0</v>
      </c>
      <c r="N27" s="159"/>
      <c r="O27" s="159">
        <f>SUM(O28:O31)</f>
        <v>0.61</v>
      </c>
      <c r="P27" s="159"/>
      <c r="Q27" s="160">
        <f>SUM(Q28:Q31)</f>
        <v>0</v>
      </c>
      <c r="R27" s="154"/>
      <c r="S27" s="154"/>
      <c r="T27" s="154"/>
      <c r="U27" s="154"/>
      <c r="V27" s="154">
        <f>SUM(V28:V31)</f>
        <v>0</v>
      </c>
      <c r="W27" s="154"/>
      <c r="X27" s="154"/>
      <c r="AG27" t="s">
        <v>95</v>
      </c>
    </row>
    <row r="28" spans="1:60" outlineLevel="1" x14ac:dyDescent="0.2">
      <c r="A28" s="167">
        <v>12</v>
      </c>
      <c r="B28" s="168" t="s">
        <v>133</v>
      </c>
      <c r="C28" s="174" t="s">
        <v>134</v>
      </c>
      <c r="D28" s="169" t="s">
        <v>120</v>
      </c>
      <c r="E28" s="170">
        <v>1</v>
      </c>
      <c r="F28" s="171">
        <v>0</v>
      </c>
      <c r="G28" s="171">
        <v>0</v>
      </c>
      <c r="H28" s="171">
        <v>675.88</v>
      </c>
      <c r="I28" s="171">
        <f>ROUND(E28*H28,2)</f>
        <v>675.88</v>
      </c>
      <c r="J28" s="171">
        <v>216.12</v>
      </c>
      <c r="K28" s="171">
        <f>ROUND(E28*J28,2)</f>
        <v>216.12</v>
      </c>
      <c r="L28" s="171">
        <v>21</v>
      </c>
      <c r="M28" s="171">
        <f>G28*(1+L28/100)</f>
        <v>0</v>
      </c>
      <c r="N28" s="171">
        <v>0.60799999999999998</v>
      </c>
      <c r="O28" s="171">
        <f>ROUND(E28*N28,2)</f>
        <v>0.61</v>
      </c>
      <c r="P28" s="171">
        <v>0</v>
      </c>
      <c r="Q28" s="172">
        <f>ROUND(E28*P28,2)</f>
        <v>0</v>
      </c>
      <c r="R28" s="151"/>
      <c r="S28" s="151" t="s">
        <v>98</v>
      </c>
      <c r="T28" s="151" t="s">
        <v>98</v>
      </c>
      <c r="U28" s="151">
        <v>0</v>
      </c>
      <c r="V28" s="151">
        <f>ROUND(E28*U28,2)</f>
        <v>0</v>
      </c>
      <c r="W28" s="151"/>
      <c r="X28" s="151" t="s">
        <v>99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100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7">
        <v>13</v>
      </c>
      <c r="B29" s="168" t="s">
        <v>135</v>
      </c>
      <c r="C29" s="174" t="s">
        <v>136</v>
      </c>
      <c r="D29" s="169" t="s">
        <v>120</v>
      </c>
      <c r="E29" s="170">
        <v>1</v>
      </c>
      <c r="F29" s="171">
        <v>0</v>
      </c>
      <c r="G29" s="171">
        <f>ROUND(E29*F29,2)</f>
        <v>0</v>
      </c>
      <c r="H29" s="171">
        <v>0</v>
      </c>
      <c r="I29" s="171">
        <f>ROUND(E29*H29,2)</f>
        <v>0</v>
      </c>
      <c r="J29" s="171">
        <v>60.8</v>
      </c>
      <c r="K29" s="171">
        <f>ROUND(E29*J29,2)</f>
        <v>60.8</v>
      </c>
      <c r="L29" s="171">
        <v>21</v>
      </c>
      <c r="M29" s="171">
        <f>G29*(1+L29/100)</f>
        <v>0</v>
      </c>
      <c r="N29" s="171">
        <v>0</v>
      </c>
      <c r="O29" s="171">
        <f>ROUND(E29*N29,2)</f>
        <v>0</v>
      </c>
      <c r="P29" s="171">
        <v>0</v>
      </c>
      <c r="Q29" s="172">
        <f>ROUND(E29*P29,2)</f>
        <v>0</v>
      </c>
      <c r="R29" s="151"/>
      <c r="S29" s="151" t="s">
        <v>98</v>
      </c>
      <c r="T29" s="151" t="s">
        <v>98</v>
      </c>
      <c r="U29" s="151">
        <v>0</v>
      </c>
      <c r="V29" s="151">
        <f>ROUND(E29*U29,2)</f>
        <v>0</v>
      </c>
      <c r="W29" s="151"/>
      <c r="X29" s="151" t="s">
        <v>99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100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61">
        <v>14</v>
      </c>
      <c r="B30" s="162" t="s">
        <v>137</v>
      </c>
      <c r="C30" s="175" t="s">
        <v>138</v>
      </c>
      <c r="D30" s="163" t="s">
        <v>97</v>
      </c>
      <c r="E30" s="164">
        <v>0.24</v>
      </c>
      <c r="F30" s="165">
        <v>0</v>
      </c>
      <c r="G30" s="165">
        <v>0</v>
      </c>
      <c r="H30" s="165">
        <v>0</v>
      </c>
      <c r="I30" s="165">
        <f>ROUND(E30*H30,2)</f>
        <v>0</v>
      </c>
      <c r="J30" s="165">
        <v>700</v>
      </c>
      <c r="K30" s="165">
        <f>ROUND(E30*J30,2)</f>
        <v>168</v>
      </c>
      <c r="L30" s="165">
        <v>21</v>
      </c>
      <c r="M30" s="165">
        <f>G30*(1+L30/100)</f>
        <v>0</v>
      </c>
      <c r="N30" s="165">
        <v>0</v>
      </c>
      <c r="O30" s="165">
        <f>ROUND(E30*N30,2)</f>
        <v>0</v>
      </c>
      <c r="P30" s="165">
        <v>0</v>
      </c>
      <c r="Q30" s="166">
        <f>ROUND(E30*P30,2)</f>
        <v>0</v>
      </c>
      <c r="R30" s="151"/>
      <c r="S30" s="151" t="s">
        <v>98</v>
      </c>
      <c r="T30" s="151" t="s">
        <v>98</v>
      </c>
      <c r="U30" s="151">
        <v>0</v>
      </c>
      <c r="V30" s="151">
        <f>ROUND(E30*U30,2)</f>
        <v>0</v>
      </c>
      <c r="W30" s="151"/>
      <c r="X30" s="151" t="s">
        <v>99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100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49"/>
      <c r="B31" s="150"/>
      <c r="C31" s="176" t="s">
        <v>139</v>
      </c>
      <c r="D31" s="152"/>
      <c r="E31" s="153">
        <v>0.24</v>
      </c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46"/>
      <c r="Z31" s="146"/>
      <c r="AA31" s="146"/>
      <c r="AB31" s="146"/>
      <c r="AC31" s="146"/>
      <c r="AD31" s="146"/>
      <c r="AE31" s="146"/>
      <c r="AF31" s="146"/>
      <c r="AG31" s="146" t="s">
        <v>103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x14ac:dyDescent="0.2">
      <c r="A32" s="155" t="s">
        <v>94</v>
      </c>
      <c r="B32" s="156" t="s">
        <v>61</v>
      </c>
      <c r="C32" s="173" t="s">
        <v>62</v>
      </c>
      <c r="D32" s="157"/>
      <c r="E32" s="158"/>
      <c r="F32" s="159"/>
      <c r="G32" s="159">
        <f>SUMIF(AG33:AG34,"&lt;&gt;NOR",G33:G34)</f>
        <v>0</v>
      </c>
      <c r="H32" s="159"/>
      <c r="I32" s="159">
        <f>SUM(I33:I34)</f>
        <v>2215.5100000000002</v>
      </c>
      <c r="J32" s="159"/>
      <c r="K32" s="159">
        <f>SUM(K33:K34)</f>
        <v>109.29</v>
      </c>
      <c r="L32" s="159"/>
      <c r="M32" s="159">
        <f>SUM(M33:M34)</f>
        <v>0</v>
      </c>
      <c r="N32" s="159"/>
      <c r="O32" s="159">
        <f>SUM(O33:O34)</f>
        <v>0.01</v>
      </c>
      <c r="P32" s="159"/>
      <c r="Q32" s="160">
        <f>SUM(Q33:Q34)</f>
        <v>0</v>
      </c>
      <c r="R32" s="154"/>
      <c r="S32" s="154"/>
      <c r="T32" s="154"/>
      <c r="U32" s="154"/>
      <c r="V32" s="154">
        <f>SUM(V33:V34)</f>
        <v>0</v>
      </c>
      <c r="W32" s="154"/>
      <c r="X32" s="154"/>
      <c r="AG32" t="s">
        <v>95</v>
      </c>
    </row>
    <row r="33" spans="1:60" outlineLevel="1" x14ac:dyDescent="0.2">
      <c r="A33" s="167">
        <v>15</v>
      </c>
      <c r="B33" s="168" t="s">
        <v>140</v>
      </c>
      <c r="C33" s="174" t="s">
        <v>141</v>
      </c>
      <c r="D33" s="169" t="s">
        <v>142</v>
      </c>
      <c r="E33" s="170">
        <v>3</v>
      </c>
      <c r="F33" s="171">
        <v>0</v>
      </c>
      <c r="G33" s="171">
        <f>ROUND(E33*F33,2)</f>
        <v>0</v>
      </c>
      <c r="H33" s="171">
        <v>0.17</v>
      </c>
      <c r="I33" s="171">
        <f>ROUND(E33*H33,2)</f>
        <v>0.51</v>
      </c>
      <c r="J33" s="171">
        <v>36.43</v>
      </c>
      <c r="K33" s="171">
        <f>ROUND(E33*J33,2)</f>
        <v>109.29</v>
      </c>
      <c r="L33" s="171">
        <v>21</v>
      </c>
      <c r="M33" s="171">
        <f>G33*(1+L33/100)</f>
        <v>0</v>
      </c>
      <c r="N33" s="171">
        <v>1.0000000000000001E-5</v>
      </c>
      <c r="O33" s="171">
        <f>ROUND(E33*N33,2)</f>
        <v>0</v>
      </c>
      <c r="P33" s="171">
        <v>0</v>
      </c>
      <c r="Q33" s="172">
        <f>ROUND(E33*P33,2)</f>
        <v>0</v>
      </c>
      <c r="R33" s="151"/>
      <c r="S33" s="151" t="s">
        <v>98</v>
      </c>
      <c r="T33" s="151" t="s">
        <v>98</v>
      </c>
      <c r="U33" s="151">
        <v>0</v>
      </c>
      <c r="V33" s="151">
        <f>ROUND(E33*U33,2)</f>
        <v>0</v>
      </c>
      <c r="W33" s="151"/>
      <c r="X33" s="151" t="s">
        <v>99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100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7">
        <v>16</v>
      </c>
      <c r="B34" s="168" t="s">
        <v>143</v>
      </c>
      <c r="C34" s="174" t="s">
        <v>157</v>
      </c>
      <c r="D34" s="169" t="s">
        <v>144</v>
      </c>
      <c r="E34" s="170">
        <v>1</v>
      </c>
      <c r="F34" s="171">
        <v>0</v>
      </c>
      <c r="G34" s="171">
        <f>ROUND(E34*F34,2)</f>
        <v>0</v>
      </c>
      <c r="H34" s="171">
        <v>2215</v>
      </c>
      <c r="I34" s="171">
        <f>ROUND(E34*H34,2)</f>
        <v>2215</v>
      </c>
      <c r="J34" s="171">
        <v>0</v>
      </c>
      <c r="K34" s="171">
        <f>ROUND(E34*J34,2)</f>
        <v>0</v>
      </c>
      <c r="L34" s="171">
        <v>21</v>
      </c>
      <c r="M34" s="171">
        <f>G34*(1+L34/100)</f>
        <v>0</v>
      </c>
      <c r="N34" s="171">
        <v>9.5600000000000008E-3</v>
      </c>
      <c r="O34" s="171">
        <f>ROUND(E34*N34,2)</f>
        <v>0.01</v>
      </c>
      <c r="P34" s="171">
        <v>0</v>
      </c>
      <c r="Q34" s="172">
        <f>ROUND(E34*P34,2)</f>
        <v>0</v>
      </c>
      <c r="R34" s="151" t="s">
        <v>126</v>
      </c>
      <c r="S34" s="151" t="s">
        <v>98</v>
      </c>
      <c r="T34" s="151" t="s">
        <v>98</v>
      </c>
      <c r="U34" s="151">
        <v>0</v>
      </c>
      <c r="V34" s="151">
        <f>ROUND(E34*U34,2)</f>
        <v>0</v>
      </c>
      <c r="W34" s="151"/>
      <c r="X34" s="151" t="s">
        <v>127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128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x14ac:dyDescent="0.2">
      <c r="A35" s="155" t="s">
        <v>94</v>
      </c>
      <c r="B35" s="156" t="s">
        <v>63</v>
      </c>
      <c r="C35" s="173" t="s">
        <v>64</v>
      </c>
      <c r="D35" s="157"/>
      <c r="E35" s="158"/>
      <c r="F35" s="159"/>
      <c r="G35" s="159">
        <f>SUMIF(AG36:AG37,"&lt;&gt;NOR",G36:G37)</f>
        <v>0</v>
      </c>
      <c r="H35" s="159"/>
      <c r="I35" s="159">
        <f>SUM(I36:I37)</f>
        <v>4.74</v>
      </c>
      <c r="J35" s="159"/>
      <c r="K35" s="159">
        <f>SUM(K36:K37)</f>
        <v>6584.66</v>
      </c>
      <c r="L35" s="159"/>
      <c r="M35" s="159">
        <f>SUM(M36:M37)</f>
        <v>0</v>
      </c>
      <c r="N35" s="159"/>
      <c r="O35" s="159">
        <f>SUM(O36:O37)</f>
        <v>0</v>
      </c>
      <c r="P35" s="159"/>
      <c r="Q35" s="160">
        <f>SUM(Q36:Q37)</f>
        <v>0</v>
      </c>
      <c r="R35" s="154"/>
      <c r="S35" s="154"/>
      <c r="T35" s="154"/>
      <c r="U35" s="154"/>
      <c r="V35" s="154">
        <f>SUM(V36:V37)</f>
        <v>0</v>
      </c>
      <c r="W35" s="154"/>
      <c r="X35" s="154"/>
      <c r="AG35" t="s">
        <v>95</v>
      </c>
    </row>
    <row r="36" spans="1:60" outlineLevel="1" x14ac:dyDescent="0.2">
      <c r="A36" s="167">
        <v>17</v>
      </c>
      <c r="B36" s="168" t="s">
        <v>145</v>
      </c>
      <c r="C36" s="174" t="s">
        <v>146</v>
      </c>
      <c r="D36" s="169" t="s">
        <v>142</v>
      </c>
      <c r="E36" s="170">
        <v>3</v>
      </c>
      <c r="F36" s="171">
        <v>0</v>
      </c>
      <c r="G36" s="171">
        <f>ROUND(E36*F36,2)</f>
        <v>0</v>
      </c>
      <c r="H36" s="171">
        <v>1.58</v>
      </c>
      <c r="I36" s="171">
        <f>ROUND(E36*H36,2)</f>
        <v>4.74</v>
      </c>
      <c r="J36" s="171">
        <v>28.22</v>
      </c>
      <c r="K36" s="171">
        <f>ROUND(E36*J36,2)</f>
        <v>84.66</v>
      </c>
      <c r="L36" s="171">
        <v>21</v>
      </c>
      <c r="M36" s="171">
        <f>G36*(1+L36/100)</f>
        <v>0</v>
      </c>
      <c r="N36" s="171">
        <v>0</v>
      </c>
      <c r="O36" s="171">
        <f>ROUND(E36*N36,2)</f>
        <v>0</v>
      </c>
      <c r="P36" s="171">
        <v>0</v>
      </c>
      <c r="Q36" s="172">
        <f>ROUND(E36*P36,2)</f>
        <v>0</v>
      </c>
      <c r="R36" s="151"/>
      <c r="S36" s="151" t="s">
        <v>98</v>
      </c>
      <c r="T36" s="151" t="s">
        <v>98</v>
      </c>
      <c r="U36" s="151">
        <v>0</v>
      </c>
      <c r="V36" s="151">
        <f>ROUND(E36*U36,2)</f>
        <v>0</v>
      </c>
      <c r="W36" s="151"/>
      <c r="X36" s="151" t="s">
        <v>99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100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67">
        <v>18</v>
      </c>
      <c r="B37" s="168" t="s">
        <v>147</v>
      </c>
      <c r="C37" s="174" t="s">
        <v>148</v>
      </c>
      <c r="D37" s="169" t="s">
        <v>149</v>
      </c>
      <c r="E37" s="170">
        <v>1</v>
      </c>
      <c r="F37" s="171">
        <v>0</v>
      </c>
      <c r="G37" s="171">
        <f>ROUND(E37*F37,2)</f>
        <v>0</v>
      </c>
      <c r="H37" s="171">
        <v>0</v>
      </c>
      <c r="I37" s="171">
        <f>ROUND(E37*H37,2)</f>
        <v>0</v>
      </c>
      <c r="J37" s="171">
        <v>6500</v>
      </c>
      <c r="K37" s="171">
        <f>ROUND(E37*J37,2)</f>
        <v>6500</v>
      </c>
      <c r="L37" s="171">
        <v>21</v>
      </c>
      <c r="M37" s="171">
        <f>G37*(1+L37/100)</f>
        <v>0</v>
      </c>
      <c r="N37" s="171">
        <v>0</v>
      </c>
      <c r="O37" s="171">
        <f>ROUND(E37*N37,2)</f>
        <v>0</v>
      </c>
      <c r="P37" s="171">
        <v>0</v>
      </c>
      <c r="Q37" s="172">
        <f>ROUND(E37*P37,2)</f>
        <v>0</v>
      </c>
      <c r="R37" s="151"/>
      <c r="S37" s="151" t="s">
        <v>150</v>
      </c>
      <c r="T37" s="151" t="s">
        <v>151</v>
      </c>
      <c r="U37" s="151">
        <v>0</v>
      </c>
      <c r="V37" s="151">
        <f>ROUND(E37*U37,2)</f>
        <v>0</v>
      </c>
      <c r="W37" s="151"/>
      <c r="X37" s="151" t="s">
        <v>99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100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x14ac:dyDescent="0.2">
      <c r="A38" s="155" t="s">
        <v>94</v>
      </c>
      <c r="B38" s="156" t="s">
        <v>65</v>
      </c>
      <c r="C38" s="173" t="s">
        <v>66</v>
      </c>
      <c r="D38" s="157"/>
      <c r="E38" s="158"/>
      <c r="F38" s="159"/>
      <c r="G38" s="159">
        <f>SUMIF(AG39:AG39,"&lt;&gt;NOR",G39:G39)</f>
        <v>0</v>
      </c>
      <c r="H38" s="159"/>
      <c r="I38" s="159">
        <f>SUM(I39:I39)</f>
        <v>0</v>
      </c>
      <c r="J38" s="159"/>
      <c r="K38" s="159">
        <f>SUM(K39:K39)</f>
        <v>102.18</v>
      </c>
      <c r="L38" s="159"/>
      <c r="M38" s="159">
        <f>SUM(M39:M39)</f>
        <v>0</v>
      </c>
      <c r="N38" s="159"/>
      <c r="O38" s="159">
        <f>SUM(O39:O39)</f>
        <v>0</v>
      </c>
      <c r="P38" s="159"/>
      <c r="Q38" s="160">
        <f>SUM(Q39:Q39)</f>
        <v>0</v>
      </c>
      <c r="R38" s="154"/>
      <c r="S38" s="154"/>
      <c r="T38" s="154"/>
      <c r="U38" s="154"/>
      <c r="V38" s="154">
        <f>SUM(V39:V39)</f>
        <v>0</v>
      </c>
      <c r="W38" s="154"/>
      <c r="X38" s="154"/>
      <c r="AG38" t="s">
        <v>95</v>
      </c>
    </row>
    <row r="39" spans="1:60" outlineLevel="1" x14ac:dyDescent="0.2">
      <c r="A39" s="161">
        <v>19</v>
      </c>
      <c r="B39" s="162" t="s">
        <v>152</v>
      </c>
      <c r="C39" s="175" t="s">
        <v>153</v>
      </c>
      <c r="D39" s="163" t="s">
        <v>154</v>
      </c>
      <c r="E39" s="181">
        <v>0.73246</v>
      </c>
      <c r="F39" s="165">
        <v>0</v>
      </c>
      <c r="G39" s="165">
        <f>ROUND(E39*F39,2)</f>
        <v>0</v>
      </c>
      <c r="H39" s="165">
        <v>0</v>
      </c>
      <c r="I39" s="165">
        <f>ROUND(E39*H39,2)</f>
        <v>0</v>
      </c>
      <c r="J39" s="165">
        <v>139.5</v>
      </c>
      <c r="K39" s="165">
        <f>ROUND(E39*J39,2)</f>
        <v>102.18</v>
      </c>
      <c r="L39" s="165">
        <v>21</v>
      </c>
      <c r="M39" s="165">
        <f>G39*(1+L39/100)</f>
        <v>0</v>
      </c>
      <c r="N39" s="165">
        <v>0</v>
      </c>
      <c r="O39" s="165">
        <f>ROUND(E39*N39,2)</f>
        <v>0</v>
      </c>
      <c r="P39" s="165">
        <v>0</v>
      </c>
      <c r="Q39" s="166">
        <f>ROUND(E39*P39,2)</f>
        <v>0</v>
      </c>
      <c r="R39" s="151"/>
      <c r="S39" s="151" t="s">
        <v>98</v>
      </c>
      <c r="T39" s="151" t="s">
        <v>98</v>
      </c>
      <c r="U39" s="151">
        <v>0</v>
      </c>
      <c r="V39" s="151">
        <f>ROUND(E39*U39,2)</f>
        <v>0</v>
      </c>
      <c r="W39" s="151"/>
      <c r="X39" s="151" t="s">
        <v>99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100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x14ac:dyDescent="0.2">
      <c r="A40" s="3"/>
      <c r="B40" s="4"/>
      <c r="C40" s="177"/>
      <c r="D40" s="6"/>
      <c r="E40" s="3"/>
      <c r="F40" s="3"/>
      <c r="G40" s="148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E40">
        <v>15</v>
      </c>
      <c r="AF40">
        <v>21</v>
      </c>
      <c r="AG40" t="s">
        <v>81</v>
      </c>
    </row>
    <row r="41" spans="1:60" x14ac:dyDescent="0.2">
      <c r="C41" s="178"/>
      <c r="D41" s="10"/>
      <c r="AG41" t="s">
        <v>155</v>
      </c>
    </row>
    <row r="42" spans="1:60" x14ac:dyDescent="0.2">
      <c r="D42" s="10"/>
      <c r="G42" s="85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scale="95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2.04 2.04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'2.04 2.04 Pol'!Názvy_tisku</vt:lpstr>
      <vt:lpstr>oadresa</vt:lpstr>
      <vt:lpstr>Stavba!Objednatel</vt:lpstr>
      <vt:lpstr>Stavba!Objekt</vt:lpstr>
      <vt:lpstr>'2.04 2.04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PC</cp:lastModifiedBy>
  <cp:lastPrinted>2021-04-08T13:53:46Z</cp:lastPrinted>
  <dcterms:created xsi:type="dcterms:W3CDTF">2009-04-08T07:15:50Z</dcterms:created>
  <dcterms:modified xsi:type="dcterms:W3CDTF">2021-09-17T06:29:22Z</dcterms:modified>
</cp:coreProperties>
</file>